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90" windowWidth="12000" windowHeight="3645" activeTab="0"/>
  </bookViews>
  <sheets>
    <sheet name="Gear Ratio &amp; Shift point Calc" sheetId="1" r:id="rId1"/>
  </sheets>
  <definedNames>
    <definedName name="Gear_Ratio">'Gear Ratio &amp; Shift point Calc'!$T$4:$Y$13</definedName>
    <definedName name="Shift_Point">'Gear Ratio &amp; Shift point Calc'!$Q$1:$Z$2</definedName>
  </definedNames>
  <calcPr fullCalcOnLoad="1"/>
</workbook>
</file>

<file path=xl/sharedStrings.xml><?xml version="1.0" encoding="utf-8"?>
<sst xmlns="http://schemas.openxmlformats.org/spreadsheetml/2006/main" count="50" uniqueCount="45">
  <si>
    <t>:1</t>
  </si>
  <si>
    <t>7th gear</t>
  </si>
  <si>
    <t>feet</t>
  </si>
  <si>
    <t>inches</t>
  </si>
  <si>
    <t>%</t>
  </si>
  <si>
    <t>mm</t>
  </si>
  <si>
    <t>1st</t>
  </si>
  <si>
    <t>2nd</t>
  </si>
  <si>
    <t>3rd</t>
  </si>
  <si>
    <t>4th</t>
  </si>
  <si>
    <t>5th</t>
  </si>
  <si>
    <t>RPM</t>
  </si>
  <si>
    <t>Tickover</t>
  </si>
  <si>
    <t>2nd change</t>
  </si>
  <si>
    <t>1st change</t>
  </si>
  <si>
    <t>3rd change</t>
  </si>
  <si>
    <t>4th change</t>
  </si>
  <si>
    <t xml:space="preserve"> (B) Enter your Tyre dimensions</t>
  </si>
  <si>
    <t xml:space="preserve"> (A) Choose your Gear Ratios</t>
  </si>
  <si>
    <t xml:space="preserve"> (C) Enter your Rev Limit</t>
  </si>
  <si>
    <t>(If you only have 4 gears, leave 5th blank)</t>
  </si>
  <si>
    <t>Diff Ratio:</t>
  </si>
  <si>
    <t>1st Gear</t>
  </si>
  <si>
    <t>2nd Gear</t>
  </si>
  <si>
    <t>3rd Gear</t>
  </si>
  <si>
    <t>4th Gear</t>
  </si>
  <si>
    <t>5th Gear</t>
  </si>
  <si>
    <t>Width</t>
  </si>
  <si>
    <t>Profile</t>
  </si>
  <si>
    <t>Diameter</t>
  </si>
  <si>
    <t>Westfield-World Gear Ratio / Shift Point Calculator</t>
  </si>
  <si>
    <t>Revs Drop</t>
  </si>
  <si>
    <t>Speed (MPH)</t>
  </si>
  <si>
    <t>Shift Point</t>
  </si>
  <si>
    <t>1st limit</t>
  </si>
  <si>
    <t>2nd limit</t>
  </si>
  <si>
    <t>3rd limit</t>
  </si>
  <si>
    <t>4th limit</t>
  </si>
  <si>
    <t>5th limit</t>
  </si>
  <si>
    <t>It can also tell you what your Revs will drop to provided you supply your Rev limit (Shift point)</t>
  </si>
  <si>
    <t>Rolling Radius</t>
  </si>
  <si>
    <t>(Optional - for use with Shift point Graph)</t>
  </si>
  <si>
    <t>This is a simple to use Calculator that will show you your speeds for a given set of Ratio's. Enter data into Green cells.</t>
  </si>
  <si>
    <t>admin@westfield-world.com</t>
  </si>
  <si>
    <t>Copywrite protected, if you need any further information, please contact: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</si>
</sst>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-* #,##0.0_-;\-* #,##0.0_-;_-* &quot;-&quot;?_-;_-@_-"/>
    <numFmt numFmtId="171" formatCode="#,##0.0_ ;\-#,##0.0\ "/>
    <numFmt numFmtId="172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u val="single"/>
      <sz val="20"/>
      <color indexed="10"/>
      <name val="Times New Roman"/>
      <family val="1"/>
    </font>
    <font>
      <b/>
      <sz val="10.5"/>
      <name val="Arial"/>
      <family val="2"/>
    </font>
    <font>
      <sz val="9.75"/>
      <name val="Arial"/>
      <family val="0"/>
    </font>
    <font>
      <sz val="14.5"/>
      <name val="Arial"/>
      <family val="0"/>
    </font>
    <font>
      <b/>
      <sz val="10.75"/>
      <name val="Times New Roman"/>
      <family val="1"/>
    </font>
    <font>
      <b/>
      <sz val="11"/>
      <name val="Times New Roman"/>
      <family val="1"/>
    </font>
    <font>
      <b/>
      <sz val="11.5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/>
      <protection locked="0"/>
    </xf>
    <xf numFmtId="2" fontId="5" fillId="3" borderId="2" xfId="0" applyNumberFormat="1" applyFont="1" applyFill="1" applyBorder="1" applyAlignment="1" applyProtection="1">
      <alignment horizontal="left"/>
      <protection/>
    </xf>
    <xf numFmtId="2" fontId="21" fillId="3" borderId="3" xfId="0" applyNumberFormat="1" applyFont="1" applyFill="1" applyBorder="1" applyAlignment="1" applyProtection="1">
      <alignment horizontal="center"/>
      <protection/>
    </xf>
    <xf numFmtId="0" fontId="21" fillId="3" borderId="0" xfId="0" applyFont="1" applyFill="1" applyBorder="1" applyAlignment="1" applyProtection="1">
      <alignment/>
      <protection/>
    </xf>
    <xf numFmtId="0" fontId="5" fillId="3" borderId="4" xfId="0" applyFont="1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1" fontId="21" fillId="3" borderId="0" xfId="0" applyNumberFormat="1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21" fillId="3" borderId="6" xfId="0" applyFont="1" applyFill="1" applyBorder="1" applyAlignment="1" applyProtection="1">
      <alignment/>
      <protection/>
    </xf>
    <xf numFmtId="0" fontId="21" fillId="3" borderId="4" xfId="0" applyFont="1" applyFill="1" applyBorder="1" applyAlignment="1" applyProtection="1">
      <alignment/>
      <protection/>
    </xf>
    <xf numFmtId="0" fontId="5" fillId="3" borderId="7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2" fontId="21" fillId="3" borderId="0" xfId="0" applyNumberFormat="1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21" fillId="3" borderId="3" xfId="0" applyFont="1" applyFill="1" applyBorder="1" applyAlignment="1" applyProtection="1">
      <alignment/>
      <protection/>
    </xf>
    <xf numFmtId="43" fontId="21" fillId="3" borderId="4" xfId="15" applyFont="1" applyFill="1" applyBorder="1" applyAlignment="1" applyProtection="1">
      <alignment/>
      <protection/>
    </xf>
    <xf numFmtId="0" fontId="5" fillId="3" borderId="6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/>
      <protection/>
    </xf>
    <xf numFmtId="172" fontId="21" fillId="3" borderId="4" xfId="15" applyNumberFormat="1" applyFont="1" applyFill="1" applyBorder="1" applyAlignment="1" applyProtection="1">
      <alignment/>
      <protection/>
    </xf>
    <xf numFmtId="0" fontId="5" fillId="3" borderId="6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right"/>
      <protection/>
    </xf>
    <xf numFmtId="0" fontId="5" fillId="3" borderId="2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/>
      <protection/>
    </xf>
    <xf numFmtId="0" fontId="9" fillId="3" borderId="11" xfId="0" applyFont="1" applyFill="1" applyBorder="1" applyAlignment="1" applyProtection="1">
      <alignment horizontal="right"/>
      <protection/>
    </xf>
    <xf numFmtId="0" fontId="5" fillId="3" borderId="12" xfId="0" applyFont="1" applyFill="1" applyBorder="1" applyAlignment="1" applyProtection="1">
      <alignment/>
      <protection/>
    </xf>
    <xf numFmtId="49" fontId="5" fillId="3" borderId="0" xfId="0" applyNumberFormat="1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right"/>
      <protection/>
    </xf>
    <xf numFmtId="1" fontId="5" fillId="3" borderId="0" xfId="0" applyNumberFormat="1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right"/>
      <protection/>
    </xf>
    <xf numFmtId="0" fontId="21" fillId="3" borderId="7" xfId="0" applyFont="1" applyFill="1" applyBorder="1" applyAlignment="1" applyProtection="1">
      <alignment/>
      <protection/>
    </xf>
    <xf numFmtId="0" fontId="21" fillId="3" borderId="4" xfId="15" applyFont="1" applyFill="1" applyBorder="1" applyAlignment="1" applyProtection="1">
      <alignment/>
      <protection/>
    </xf>
    <xf numFmtId="0" fontId="21" fillId="3" borderId="5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0" fontId="5" fillId="3" borderId="2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/>
    </xf>
    <xf numFmtId="0" fontId="5" fillId="3" borderId="1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2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5" fillId="3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43" fontId="5" fillId="3" borderId="0" xfId="15" applyFont="1" applyFill="1" applyBorder="1" applyAlignment="1" applyProtection="1">
      <alignment/>
      <protection/>
    </xf>
    <xf numFmtId="0" fontId="5" fillId="3" borderId="0" xfId="15" applyFont="1" applyFill="1" applyBorder="1" applyAlignment="1" applyProtection="1">
      <alignment/>
      <protection/>
    </xf>
    <xf numFmtId="0" fontId="8" fillId="3" borderId="4" xfId="0" applyFont="1" applyFill="1" applyBorder="1" applyAlignment="1" applyProtection="1">
      <alignment horizontal="left" wrapText="1"/>
      <protection/>
    </xf>
    <xf numFmtId="0" fontId="8" fillId="3" borderId="6" xfId="0" applyFont="1" applyFill="1" applyBorder="1" applyAlignment="1" applyProtection="1">
      <alignment horizontal="left" wrapText="1"/>
      <protection/>
    </xf>
    <xf numFmtId="0" fontId="8" fillId="3" borderId="6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center"/>
      <protection/>
    </xf>
    <xf numFmtId="0" fontId="5" fillId="3" borderId="15" xfId="0" applyFont="1" applyFill="1" applyBorder="1" applyAlignment="1" applyProtection="1">
      <alignment horizontal="center"/>
      <protection/>
    </xf>
    <xf numFmtId="2" fontId="5" fillId="3" borderId="15" xfId="0" applyNumberFormat="1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 wrapText="1"/>
      <protection/>
    </xf>
    <xf numFmtId="0" fontId="5" fillId="3" borderId="4" xfId="0" applyFont="1" applyFill="1" applyBorder="1" applyAlignment="1" applyProtection="1">
      <alignment horizontal="center"/>
      <protection/>
    </xf>
    <xf numFmtId="2" fontId="5" fillId="3" borderId="4" xfId="0" applyNumberFormat="1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7" fillId="3" borderId="16" xfId="0" applyFont="1" applyFill="1" applyBorder="1" applyAlignment="1" applyProtection="1">
      <alignment horizontal="center" wrapText="1"/>
      <protection/>
    </xf>
    <xf numFmtId="0" fontId="5" fillId="3" borderId="0" xfId="0" applyFont="1" applyFill="1" applyBorder="1" applyAlignment="1" applyProtection="1">
      <alignment horizontal="center" wrapText="1"/>
      <protection/>
    </xf>
    <xf numFmtId="0" fontId="5" fillId="3" borderId="17" xfId="0" applyFont="1" applyFill="1" applyBorder="1" applyAlignment="1" applyProtection="1">
      <alignment horizontal="center" wrapText="1"/>
      <protection/>
    </xf>
    <xf numFmtId="0" fontId="5" fillId="3" borderId="7" xfId="0" applyFont="1" applyFill="1" applyBorder="1" applyAlignment="1" applyProtection="1">
      <alignment horizontal="center" wrapText="1"/>
      <protection/>
    </xf>
    <xf numFmtId="0" fontId="10" fillId="3" borderId="8" xfId="20" applyFont="1" applyFill="1" applyBorder="1" applyAlignment="1" applyProtection="1">
      <alignment horizontal="center"/>
      <protection/>
    </xf>
    <xf numFmtId="0" fontId="10" fillId="0" borderId="18" xfId="20" applyFont="1" applyBorder="1" applyAlignment="1" applyProtection="1">
      <alignment horizontal="center"/>
      <protection/>
    </xf>
    <xf numFmtId="0" fontId="10" fillId="0" borderId="15" xfId="20" applyFont="1" applyBorder="1" applyAlignment="1" applyProtection="1">
      <alignment horizontal="center"/>
      <protection/>
    </xf>
    <xf numFmtId="49" fontId="11" fillId="4" borderId="19" xfId="0" applyNumberFormat="1" applyFont="1" applyFill="1" applyBorder="1" applyAlignment="1" applyProtection="1">
      <alignment horizontal="center" vertical="center"/>
      <protection/>
    </xf>
    <xf numFmtId="49" fontId="11" fillId="4" borderId="20" xfId="0" applyNumberFormat="1" applyFont="1" applyFill="1" applyBorder="1" applyAlignment="1" applyProtection="1">
      <alignment horizontal="center" vertical="center"/>
      <protection/>
    </xf>
    <xf numFmtId="49" fontId="11" fillId="4" borderId="21" xfId="0" applyNumberFormat="1" applyFont="1" applyFill="1" applyBorder="1" applyAlignment="1" applyProtection="1">
      <alignment horizontal="center" vertical="center"/>
      <protection/>
    </xf>
    <xf numFmtId="0" fontId="13" fillId="3" borderId="19" xfId="0" applyFont="1" applyFill="1" applyBorder="1" applyAlignment="1" applyProtection="1">
      <alignment horizontal="center"/>
      <protection/>
    </xf>
    <xf numFmtId="0" fontId="13" fillId="3" borderId="20" xfId="0" applyFont="1" applyFill="1" applyBorder="1" applyAlignment="1" applyProtection="1">
      <alignment horizontal="center"/>
      <protection/>
    </xf>
    <xf numFmtId="0" fontId="13" fillId="3" borderId="21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1" fillId="3" borderId="0" xfId="20" applyFill="1" applyBorder="1" applyAlignment="1" applyProtection="1">
      <alignment horizontal="center"/>
      <protection/>
    </xf>
    <xf numFmtId="2" fontId="11" fillId="4" borderId="19" xfId="0" applyNumberFormat="1" applyFont="1" applyFill="1" applyBorder="1" applyAlignment="1" applyProtection="1">
      <alignment horizontal="center" vertical="center"/>
      <protection/>
    </xf>
    <xf numFmtId="2" fontId="11" fillId="4" borderId="20" xfId="0" applyNumberFormat="1" applyFont="1" applyFill="1" applyBorder="1" applyAlignment="1" applyProtection="1">
      <alignment horizontal="center" vertical="center"/>
      <protection/>
    </xf>
    <xf numFmtId="2" fontId="11" fillId="4" borderId="21" xfId="0" applyNumberFormat="1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22" xfId="0" applyFont="1" applyFill="1" applyBorder="1" applyAlignment="1" applyProtection="1">
      <alignment horizontal="center" vertical="center"/>
      <protection/>
    </xf>
    <xf numFmtId="0" fontId="5" fillId="3" borderId="22" xfId="0" applyFont="1" applyFill="1" applyBorder="1" applyAlignment="1" applyProtection="1">
      <alignment horizontal="center" wrapText="1"/>
      <protection/>
    </xf>
    <xf numFmtId="49" fontId="12" fillId="4" borderId="20" xfId="0" applyNumberFormat="1" applyFont="1" applyFill="1" applyBorder="1" applyAlignment="1" applyProtection="1">
      <alignment horizontal="center" vertical="center"/>
      <protection/>
    </xf>
    <xf numFmtId="49" fontId="12" fillId="4" borderId="21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/>
      <protection/>
    </xf>
    <xf numFmtId="169" fontId="5" fillId="4" borderId="1" xfId="0" applyNumberFormat="1" applyFont="1" applyFill="1" applyBorder="1" applyAlignment="1" applyProtection="1">
      <alignment horizontal="center"/>
      <protection/>
    </xf>
    <xf numFmtId="2" fontId="5" fillId="4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Revs vs Gear Change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7775"/>
          <c:w val="0.9692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'Gear Ratio &amp; Shift point Calc'!$Q$1:$Z$1</c:f>
              <c:strCache/>
            </c:strRef>
          </c:cat>
          <c:val>
            <c:numRef>
              <c:f>'Gear Ratio &amp; Shift point Calc'!$Q$2:$Z$2</c:f>
              <c:numCache/>
            </c:numRef>
          </c:val>
          <c:smooth val="1"/>
        </c:ser>
        <c:axId val="45944474"/>
        <c:axId val="10847083"/>
      </c:lineChart>
      <c:catAx>
        <c:axId val="4594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Gear Changes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847083"/>
        <c:crosses val="autoZero"/>
        <c:auto val="1"/>
        <c:lblOffset val="100"/>
        <c:tickLblSkip val="1"/>
        <c:noMultiLvlLbl val="0"/>
      </c:catAx>
      <c:valAx>
        <c:axId val="108470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RPM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944474"/>
        <c:crossesAt val="1"/>
        <c:crossBetween val="midCat"/>
        <c:dispUnits/>
        <c:majorUnit val="1000"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Speed vs Revs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5075"/>
          <c:w val="0.9765"/>
          <c:h val="0.88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'Gear Ratio &amp; Shift point Calc'!$U$4</c:f>
              <c:strCache>
                <c:ptCount val="1"/>
                <c:pt idx="0">
                  <c:v>1st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1"/>
              <c:delete val="1"/>
            </c:dLbl>
            <c:numFmt formatCode="#,##0.0_ ;\-#,##0.0\ 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'Gear Ratio &amp; Shift point Calc'!$T$5:$T$15</c:f>
              <c:numCache/>
            </c:numRef>
          </c:xVal>
          <c:yVal>
            <c:numRef>
              <c:f>'Gear Ratio &amp; Shift point Calc'!$U$5:$U$15</c:f>
              <c:numCache/>
            </c:numRef>
          </c:yVal>
          <c:smooth val="1"/>
        </c:ser>
        <c:ser>
          <c:idx val="1"/>
          <c:order val="1"/>
          <c:tx>
            <c:strRef>
              <c:f>'Gear Ratio &amp; Shift point Calc'!$V$4</c:f>
              <c:strCache>
                <c:ptCount val="1"/>
                <c:pt idx="0">
                  <c:v>2nd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1"/>
              <c:delete val="1"/>
            </c:dLbl>
            <c:numFmt formatCode="#,##0.0_ ;\-#,##0.0\ 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'Gear Ratio &amp; Shift point Calc'!$T$5:$T$15</c:f>
              <c:numCache/>
            </c:numRef>
          </c:xVal>
          <c:yVal>
            <c:numRef>
              <c:f>'Gear Ratio &amp; Shift point Calc'!$V$5:$V$15</c:f>
              <c:numCache/>
            </c:numRef>
          </c:yVal>
          <c:smooth val="1"/>
        </c:ser>
        <c:ser>
          <c:idx val="2"/>
          <c:order val="2"/>
          <c:tx>
            <c:strRef>
              <c:f>'Gear Ratio &amp; Shift point Calc'!$W$4</c:f>
              <c:strCache>
                <c:ptCount val="1"/>
                <c:pt idx="0">
                  <c:v>3rd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dLbl>
              <c:idx val="1"/>
              <c:delete val="1"/>
            </c:dLbl>
            <c:numFmt formatCode="#,##0.0_ ;\-#,##0.0\ 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'Gear Ratio &amp; Shift point Calc'!$T$5:$T$15</c:f>
              <c:numCache/>
            </c:numRef>
          </c:xVal>
          <c:yVal>
            <c:numRef>
              <c:f>'Gear Ratio &amp; Shift point Calc'!$W$5:$W$15</c:f>
              <c:numCache/>
            </c:numRef>
          </c:yVal>
          <c:smooth val="1"/>
        </c:ser>
        <c:ser>
          <c:idx val="3"/>
          <c:order val="3"/>
          <c:tx>
            <c:strRef>
              <c:f>'Gear Ratio &amp; Shift point Calc'!$X$4</c:f>
              <c:strCache>
                <c:ptCount val="1"/>
                <c:pt idx="0">
                  <c:v>4th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dLbl>
              <c:idx val="1"/>
              <c:delete val="1"/>
            </c:dLbl>
            <c:numFmt formatCode="#,##0.0_ ;\-#,##0.0\ 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'Gear Ratio &amp; Shift point Calc'!$T$5:$T$15</c:f>
              <c:numCache/>
            </c:numRef>
          </c:xVal>
          <c:yVal>
            <c:numRef>
              <c:f>'Gear Ratio &amp; Shift point Calc'!$X$5:$X$15</c:f>
              <c:numCache/>
            </c:numRef>
          </c:yVal>
          <c:smooth val="1"/>
        </c:ser>
        <c:ser>
          <c:idx val="4"/>
          <c:order val="4"/>
          <c:tx>
            <c:strRef>
              <c:f>'Gear Ratio &amp; Shift point Calc'!$Y$4</c:f>
              <c:strCache>
                <c:ptCount val="1"/>
                <c:pt idx="0">
                  <c:v>5th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dLbl>
              <c:idx val="1"/>
              <c:delete val="1"/>
            </c:dLbl>
            <c:numFmt formatCode="#,##0.0_ ;\-#,##0.0\ 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'Gear Ratio &amp; Shift point Calc'!$T$5:$T$15</c:f>
              <c:numCache/>
            </c:numRef>
          </c:xVal>
          <c:yVal>
            <c:numRef>
              <c:f>'Gear Ratio &amp; Shift point Calc'!$Y$5:$Y$15</c:f>
              <c:numCache/>
            </c:numRef>
          </c:yVal>
          <c:smooth val="1"/>
        </c:ser>
        <c:axId val="30514884"/>
        <c:axId val="6198501"/>
      </c:scatterChart>
      <c:valAx>
        <c:axId val="30514884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RPM (x1000)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8501"/>
        <c:crosses val="autoZero"/>
        <c:crossBetween val="midCat"/>
        <c:dispUnits/>
        <c:minorUnit val="0.5"/>
      </c:valAx>
      <c:valAx>
        <c:axId val="61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SPEED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14884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3"/>
          <c:y val="0.9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21</xdr:row>
      <xdr:rowOff>104775</xdr:rowOff>
    </xdr:from>
    <xdr:to>
      <xdr:col>15</xdr:col>
      <xdr:colOff>342900</xdr:colOff>
      <xdr:row>37</xdr:row>
      <xdr:rowOff>66675</xdr:rowOff>
    </xdr:to>
    <xdr:graphicFrame>
      <xdr:nvGraphicFramePr>
        <xdr:cNvPr id="1" name="Chart 12"/>
        <xdr:cNvGraphicFramePr/>
      </xdr:nvGraphicFramePr>
      <xdr:xfrm>
        <a:off x="2562225" y="3838575"/>
        <a:ext cx="66008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4</xdr:row>
      <xdr:rowOff>0</xdr:rowOff>
    </xdr:from>
    <xdr:to>
      <xdr:col>15</xdr:col>
      <xdr:colOff>342900</xdr:colOff>
      <xdr:row>20</xdr:row>
      <xdr:rowOff>152400</xdr:rowOff>
    </xdr:to>
    <xdr:graphicFrame>
      <xdr:nvGraphicFramePr>
        <xdr:cNvPr id="2" name="Chart 15"/>
        <xdr:cNvGraphicFramePr/>
      </xdr:nvGraphicFramePr>
      <xdr:xfrm>
        <a:off x="2562225" y="819150"/>
        <a:ext cx="66008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westfield-worl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66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2.140625" style="6" customWidth="1"/>
    <col min="2" max="2" width="13.57421875" style="6" customWidth="1"/>
    <col min="3" max="3" width="10.7109375" style="6" customWidth="1"/>
    <col min="4" max="4" width="10.57421875" style="6" customWidth="1"/>
    <col min="5" max="5" width="11.421875" style="6" customWidth="1"/>
    <col min="6" max="6" width="8.00390625" style="6" customWidth="1"/>
    <col min="7" max="7" width="10.7109375" style="6" customWidth="1"/>
    <col min="8" max="8" width="7.57421875" style="6" customWidth="1"/>
    <col min="9" max="9" width="8.7109375" style="6" customWidth="1"/>
    <col min="10" max="11" width="10.7109375" style="6" customWidth="1"/>
    <col min="12" max="12" width="9.421875" style="6" hidden="1" customWidth="1"/>
    <col min="13" max="16384" width="9.140625" style="6" customWidth="1"/>
  </cols>
  <sheetData>
    <row r="1" spans="1:27" ht="26.25" customHeight="1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4" t="s">
        <v>12</v>
      </c>
      <c r="R1" s="4" t="s">
        <v>34</v>
      </c>
      <c r="S1" s="4" t="s">
        <v>14</v>
      </c>
      <c r="T1" s="4" t="s">
        <v>35</v>
      </c>
      <c r="U1" s="4" t="s">
        <v>13</v>
      </c>
      <c r="V1" s="4" t="s">
        <v>36</v>
      </c>
      <c r="W1" s="4" t="s">
        <v>15</v>
      </c>
      <c r="X1" s="4" t="s">
        <v>37</v>
      </c>
      <c r="Y1" s="4" t="s">
        <v>16</v>
      </c>
      <c r="Z1" s="4" t="s">
        <v>38</v>
      </c>
      <c r="AA1" s="5"/>
    </row>
    <row r="2" spans="1:28" ht="12.75" customHeight="1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88"/>
      <c r="Q2" s="4">
        <f>IF(C7&gt;0,800,0)</f>
        <v>0</v>
      </c>
      <c r="R2" s="4">
        <f>IF(C7&gt;0,C27,0)</f>
        <v>0</v>
      </c>
      <c r="S2" s="7">
        <f>IF(C8&gt;0,R2-C29,0)</f>
        <v>0</v>
      </c>
      <c r="T2" s="4">
        <f>IF(C8&gt;0,C27,0)</f>
        <v>0</v>
      </c>
      <c r="U2" s="7">
        <f>IF(C9&gt;0,C27-C30,0)</f>
        <v>0</v>
      </c>
      <c r="V2" s="4">
        <f>IF(C9&gt;0,C27,0)</f>
        <v>0</v>
      </c>
      <c r="W2" s="7">
        <f>IF(C10&gt;0,C27-C31,0)</f>
        <v>0</v>
      </c>
      <c r="X2" s="4">
        <f>IF(C10&gt;0,C27,0)</f>
        <v>0</v>
      </c>
      <c r="Y2" s="7">
        <f>IF(C11&gt;0,C27-C32,0)</f>
        <v>0</v>
      </c>
      <c r="Z2" s="4">
        <f>IF(C11&gt;0,C27,0)</f>
        <v>0</v>
      </c>
      <c r="AA2" s="8"/>
      <c r="AB2" s="9"/>
    </row>
    <row r="3" spans="1:29" ht="12.75" customHeight="1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4"/>
      <c r="R3" s="4"/>
      <c r="S3" s="11"/>
      <c r="T3" s="12"/>
      <c r="U3" s="12"/>
      <c r="V3" s="12"/>
      <c r="W3" s="12"/>
      <c r="X3" s="12"/>
      <c r="Y3" s="12"/>
      <c r="Z3" s="12"/>
      <c r="AA3" s="13"/>
      <c r="AB3" s="9"/>
      <c r="AC3" s="14"/>
    </row>
    <row r="4" spans="1:29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>
        <f>SUM(C22)</f>
        <v>0</v>
      </c>
      <c r="R4" s="4"/>
      <c r="S4" s="3"/>
      <c r="T4" s="12"/>
      <c r="U4" s="12" t="s">
        <v>6</v>
      </c>
      <c r="V4" s="12" t="s">
        <v>7</v>
      </c>
      <c r="W4" s="12" t="s">
        <v>8</v>
      </c>
      <c r="X4" s="12" t="s">
        <v>9</v>
      </c>
      <c r="Y4" s="12" t="s">
        <v>10</v>
      </c>
      <c r="Z4" s="12"/>
      <c r="AA4" s="13"/>
      <c r="AB4" s="9"/>
      <c r="AC4" s="14"/>
    </row>
    <row r="5" spans="1:29" s="22" customFormat="1" ht="13.5" customHeight="1">
      <c r="A5" s="17"/>
      <c r="B5" s="75" t="s">
        <v>18</v>
      </c>
      <c r="C5" s="89"/>
      <c r="D5" s="9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4" t="e">
        <f>1000/S5*$Q$4*60/5280</f>
        <v>#DIV/0!</v>
      </c>
      <c r="R5" s="4"/>
      <c r="S5" s="19">
        <f>C7*C13</f>
        <v>0</v>
      </c>
      <c r="T5" s="12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12"/>
      <c r="AA5" s="21"/>
      <c r="AC5" s="23"/>
    </row>
    <row r="6" spans="1:29" ht="13.5" customHeight="1">
      <c r="A6" s="24"/>
      <c r="B6" s="78" t="s">
        <v>20</v>
      </c>
      <c r="C6" s="79"/>
      <c r="D6" s="8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 t="e">
        <f>1000/S6*$Q$4*60/5280</f>
        <v>#DIV/0!</v>
      </c>
      <c r="R6" s="4"/>
      <c r="S6" s="19">
        <f>C8*C13</f>
        <v>0</v>
      </c>
      <c r="T6" s="12">
        <v>1</v>
      </c>
      <c r="U6" s="25" t="e">
        <f>Q5</f>
        <v>#DIV/0!</v>
      </c>
      <c r="V6" s="25" t="e">
        <f>Q6</f>
        <v>#DIV/0!</v>
      </c>
      <c r="W6" s="25" t="e">
        <f>Q7</f>
        <v>#DIV/0!</v>
      </c>
      <c r="X6" s="25" t="e">
        <f>Q8</f>
        <v>#DIV/0!</v>
      </c>
      <c r="Y6" s="25" t="e">
        <f>Q9</f>
        <v>#DIV/0!</v>
      </c>
      <c r="Z6" s="12"/>
      <c r="AA6" s="26"/>
      <c r="AC6" s="14"/>
    </row>
    <row r="7" spans="1:29" ht="13.5" customHeight="1">
      <c r="A7" s="24"/>
      <c r="B7" s="27" t="s">
        <v>22</v>
      </c>
      <c r="C7" s="1"/>
      <c r="D7" s="28" t="s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 t="e">
        <f>1000/S7*$Q$4*60/5280</f>
        <v>#DIV/0!</v>
      </c>
      <c r="R7" s="4"/>
      <c r="S7" s="11">
        <f>C9*C13</f>
        <v>0</v>
      </c>
      <c r="T7" s="12">
        <v>2</v>
      </c>
      <c r="U7" s="25" t="e">
        <f>U6*T7</f>
        <v>#DIV/0!</v>
      </c>
      <c r="V7" s="25" t="e">
        <f>V6*T7</f>
        <v>#DIV/0!</v>
      </c>
      <c r="W7" s="25" t="e">
        <f>W6*T7</f>
        <v>#DIV/0!</v>
      </c>
      <c r="X7" s="25" t="e">
        <f>X6*T7</f>
        <v>#DIV/0!</v>
      </c>
      <c r="Y7" s="25" t="e">
        <f>Y6*T7</f>
        <v>#DIV/0!</v>
      </c>
      <c r="Z7" s="12"/>
      <c r="AA7" s="26"/>
      <c r="AC7" s="14"/>
    </row>
    <row r="8" spans="1:29" ht="13.5" customHeight="1">
      <c r="A8" s="24"/>
      <c r="B8" s="27" t="s">
        <v>23</v>
      </c>
      <c r="C8" s="1"/>
      <c r="D8" s="28" t="s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" t="e">
        <f>1000/S8*$Q$4*60/5280</f>
        <v>#DIV/0!</v>
      </c>
      <c r="R8" s="4"/>
      <c r="S8" s="11">
        <f>C10*C13</f>
        <v>0</v>
      </c>
      <c r="T8" s="12">
        <v>3</v>
      </c>
      <c r="U8" s="25" t="e">
        <f>U6*T8</f>
        <v>#DIV/0!</v>
      </c>
      <c r="V8" s="25" t="e">
        <f>V6*T8</f>
        <v>#DIV/0!</v>
      </c>
      <c r="W8" s="25" t="e">
        <f>W6*T8</f>
        <v>#DIV/0!</v>
      </c>
      <c r="X8" s="25" t="e">
        <f>X6*T8</f>
        <v>#DIV/0!</v>
      </c>
      <c r="Y8" s="25" t="e">
        <f>Y6*T8</f>
        <v>#DIV/0!</v>
      </c>
      <c r="Z8" s="12"/>
      <c r="AA8" s="26"/>
      <c r="AC8" s="14"/>
    </row>
    <row r="9" spans="1:29" ht="13.5" customHeight="1">
      <c r="A9" s="24"/>
      <c r="B9" s="27" t="s">
        <v>24</v>
      </c>
      <c r="C9" s="1"/>
      <c r="D9" s="28" t="s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 t="e">
        <f>1000/S9*$Q$4*60/5280</f>
        <v>#DIV/0!</v>
      </c>
      <c r="R9" s="4"/>
      <c r="S9" s="11">
        <f>C11*C13</f>
        <v>0</v>
      </c>
      <c r="T9" s="12">
        <v>4</v>
      </c>
      <c r="U9" s="25" t="e">
        <f>U6*T9</f>
        <v>#DIV/0!</v>
      </c>
      <c r="V9" s="25" t="e">
        <f>V6*T9</f>
        <v>#DIV/0!</v>
      </c>
      <c r="W9" s="25" t="e">
        <f>W6*T9</f>
        <v>#DIV/0!</v>
      </c>
      <c r="X9" s="25" t="e">
        <f>X6*T9</f>
        <v>#DIV/0!</v>
      </c>
      <c r="Y9" s="25" t="e">
        <f>Y6*T9</f>
        <v>#DIV/0!</v>
      </c>
      <c r="Z9" s="12"/>
      <c r="AA9" s="26"/>
      <c r="AC9" s="14"/>
    </row>
    <row r="10" spans="1:29" ht="13.5" customHeight="1">
      <c r="A10" s="24"/>
      <c r="B10" s="27" t="s">
        <v>25</v>
      </c>
      <c r="C10" s="1"/>
      <c r="D10" s="28" t="s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/>
      <c r="R10" s="4"/>
      <c r="S10" s="11"/>
      <c r="T10" s="12">
        <v>5</v>
      </c>
      <c r="U10" s="25" t="e">
        <f>U6*T10</f>
        <v>#DIV/0!</v>
      </c>
      <c r="V10" s="25" t="e">
        <f>V6*T10</f>
        <v>#DIV/0!</v>
      </c>
      <c r="W10" s="25" t="e">
        <f>W6*T10</f>
        <v>#DIV/0!</v>
      </c>
      <c r="X10" s="25" t="e">
        <f>X6*T10</f>
        <v>#DIV/0!</v>
      </c>
      <c r="Y10" s="25" t="e">
        <f>Y6*T10</f>
        <v>#DIV/0!</v>
      </c>
      <c r="Z10" s="12"/>
      <c r="AA10" s="26"/>
      <c r="AC10" s="14"/>
    </row>
    <row r="11" spans="1:29" ht="13.5" customHeight="1">
      <c r="A11" s="24"/>
      <c r="B11" s="27" t="s">
        <v>26</v>
      </c>
      <c r="C11" s="1"/>
      <c r="D11" s="28" t="s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/>
      <c r="R11" s="4"/>
      <c r="S11" s="11"/>
      <c r="T11" s="12">
        <v>6</v>
      </c>
      <c r="U11" s="25" t="e">
        <f>U6*T11</f>
        <v>#DIV/0!</v>
      </c>
      <c r="V11" s="25" t="e">
        <f>V6*T11</f>
        <v>#DIV/0!</v>
      </c>
      <c r="W11" s="25" t="e">
        <f>W6*T11</f>
        <v>#DIV/0!</v>
      </c>
      <c r="X11" s="25" t="e">
        <f>X6*T11</f>
        <v>#DIV/0!</v>
      </c>
      <c r="Y11" s="25" t="e">
        <f>Y6*T11</f>
        <v>#DIV/0!</v>
      </c>
      <c r="Z11" s="12"/>
      <c r="AA11" s="26"/>
      <c r="AC11" s="14"/>
    </row>
    <row r="12" spans="1:29" ht="13.5" customHeight="1">
      <c r="A12" s="24"/>
      <c r="B12" s="29"/>
      <c r="C12" s="10"/>
      <c r="D12" s="28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/>
      <c r="R12" s="4"/>
      <c r="S12" s="11"/>
      <c r="T12" s="12">
        <v>7</v>
      </c>
      <c r="U12" s="25" t="e">
        <f>U6*T12</f>
        <v>#DIV/0!</v>
      </c>
      <c r="V12" s="25" t="e">
        <f>V6*T12</f>
        <v>#DIV/0!</v>
      </c>
      <c r="W12" s="25" t="e">
        <f>W6*T12</f>
        <v>#DIV/0!</v>
      </c>
      <c r="X12" s="25" t="e">
        <f>X6*T12</f>
        <v>#DIV/0!</v>
      </c>
      <c r="Y12" s="25" t="e">
        <f>Y6*T12</f>
        <v>#DIV/0!</v>
      </c>
      <c r="Z12" s="12"/>
      <c r="AA12" s="26"/>
      <c r="AC12" s="14"/>
    </row>
    <row r="13" spans="1:29" ht="13.5" customHeight="1">
      <c r="A13" s="24"/>
      <c r="B13" s="27" t="s">
        <v>21</v>
      </c>
      <c r="C13" s="1"/>
      <c r="D13" s="28" t="s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/>
      <c r="R13" s="4"/>
      <c r="S13" s="11"/>
      <c r="T13" s="12">
        <v>8</v>
      </c>
      <c r="U13" s="25" t="e">
        <f>U6*T13</f>
        <v>#DIV/0!</v>
      </c>
      <c r="V13" s="25" t="e">
        <f>V6*T13</f>
        <v>#DIV/0!</v>
      </c>
      <c r="W13" s="25" t="e">
        <f>W6*T13</f>
        <v>#DIV/0!</v>
      </c>
      <c r="X13" s="25" t="e">
        <f>X6*T13</f>
        <v>#DIV/0!</v>
      </c>
      <c r="Y13" s="25" t="e">
        <f>Y6*T13</f>
        <v>#DIV/0!</v>
      </c>
      <c r="Z13" s="12"/>
      <c r="AA13" s="26"/>
      <c r="AC13" s="14"/>
    </row>
    <row r="14" spans="1:29" ht="13.5" customHeight="1">
      <c r="A14" s="24"/>
      <c r="B14" s="30"/>
      <c r="C14" s="91"/>
      <c r="D14" s="3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/>
      <c r="R14" s="4"/>
      <c r="S14" s="11"/>
      <c r="T14" s="12"/>
      <c r="U14" s="25"/>
      <c r="V14" s="25"/>
      <c r="W14" s="25"/>
      <c r="X14" s="25"/>
      <c r="Y14" s="25"/>
      <c r="Z14" s="11"/>
      <c r="AA14" s="26"/>
      <c r="AC14" s="14"/>
    </row>
    <row r="15" spans="1:29" ht="13.5" customHeight="1">
      <c r="A15" s="24"/>
      <c r="B15" s="15"/>
      <c r="C15" s="15"/>
      <c r="D15" s="15"/>
      <c r="E15" s="32"/>
      <c r="F15" s="33"/>
      <c r="G15" s="33"/>
      <c r="H15" s="33"/>
      <c r="I15" s="34"/>
      <c r="J15" s="35"/>
      <c r="K15" s="35"/>
      <c r="L15" s="15"/>
      <c r="M15" s="15"/>
      <c r="N15" s="15"/>
      <c r="O15" s="15"/>
      <c r="P15" s="15"/>
      <c r="Q15" s="4"/>
      <c r="R15" s="4"/>
      <c r="S15" s="11"/>
      <c r="T15" s="12">
        <v>9</v>
      </c>
      <c r="U15" s="25" t="e">
        <f>U6*T15</f>
        <v>#DIV/0!</v>
      </c>
      <c r="V15" s="25" t="e">
        <f>V6*T15</f>
        <v>#DIV/0!</v>
      </c>
      <c r="W15" s="25" t="e">
        <f>W6*T15</f>
        <v>#DIV/0!</v>
      </c>
      <c r="X15" s="25" t="e">
        <f>X6*T15</f>
        <v>#DIV/0!</v>
      </c>
      <c r="Y15" s="25" t="e">
        <f>Y6*T15</f>
        <v>#DIV/0!</v>
      </c>
      <c r="Z15" s="11"/>
      <c r="AA15" s="26"/>
      <c r="AC15" s="14"/>
    </row>
    <row r="16" spans="1:29" s="9" customFormat="1" ht="13.5" customHeight="1">
      <c r="A16" s="36"/>
      <c r="B16" s="75" t="s">
        <v>17</v>
      </c>
      <c r="C16" s="76"/>
      <c r="D16" s="77"/>
      <c r="E16" s="15"/>
      <c r="F16" s="37"/>
      <c r="G16" s="37"/>
      <c r="H16" s="38"/>
      <c r="I16" s="37"/>
      <c r="J16" s="37"/>
      <c r="K16" s="15"/>
      <c r="L16" s="15"/>
      <c r="M16" s="15"/>
      <c r="N16" s="15"/>
      <c r="O16" s="15"/>
      <c r="P16" s="15"/>
      <c r="Q16" s="4"/>
      <c r="R16" s="4"/>
      <c r="S16" s="39"/>
      <c r="T16" s="12"/>
      <c r="U16" s="40"/>
      <c r="V16" s="40"/>
      <c r="W16" s="40"/>
      <c r="X16" s="40"/>
      <c r="Y16" s="40"/>
      <c r="Z16" s="41"/>
      <c r="AA16" s="13"/>
      <c r="AC16" s="42"/>
    </row>
    <row r="17" spans="1:29" s="9" customFormat="1" ht="13.5" customHeight="1">
      <c r="A17" s="36"/>
      <c r="B17" s="78"/>
      <c r="C17" s="79"/>
      <c r="D17" s="80"/>
      <c r="E17" s="15"/>
      <c r="F17" s="37"/>
      <c r="G17" s="37"/>
      <c r="H17" s="38"/>
      <c r="I17" s="37"/>
      <c r="J17" s="37"/>
      <c r="K17" s="15"/>
      <c r="L17" s="15"/>
      <c r="M17" s="15"/>
      <c r="N17" s="15"/>
      <c r="O17" s="15"/>
      <c r="P17" s="15"/>
      <c r="Q17" s="4"/>
      <c r="R17" s="4"/>
      <c r="S17" s="39"/>
      <c r="T17" s="12"/>
      <c r="U17" s="40"/>
      <c r="V17" s="40"/>
      <c r="W17" s="40"/>
      <c r="X17" s="40"/>
      <c r="Y17" s="40"/>
      <c r="Z17" s="41"/>
      <c r="AA17" s="13"/>
      <c r="AC17" s="42"/>
    </row>
    <row r="18" spans="1:29" s="9" customFormat="1" ht="13.5" customHeight="1">
      <c r="A18" s="36"/>
      <c r="B18" s="27" t="s">
        <v>27</v>
      </c>
      <c r="C18" s="1"/>
      <c r="D18" s="43" t="s">
        <v>5</v>
      </c>
      <c r="E18" s="15"/>
      <c r="F18" s="37"/>
      <c r="G18" s="37"/>
      <c r="H18" s="38"/>
      <c r="I18" s="37"/>
      <c r="J18" s="37"/>
      <c r="K18" s="15"/>
      <c r="L18" s="15"/>
      <c r="M18" s="15"/>
      <c r="N18" s="15"/>
      <c r="O18" s="15"/>
      <c r="P18" s="15"/>
      <c r="Q18" s="4"/>
      <c r="R18" s="4"/>
      <c r="S18" s="39"/>
      <c r="T18" s="41"/>
      <c r="U18" s="41"/>
      <c r="V18" s="41"/>
      <c r="W18" s="41"/>
      <c r="X18" s="12"/>
      <c r="Y18" s="39"/>
      <c r="Z18" s="41"/>
      <c r="AA18" s="13"/>
      <c r="AC18" s="42"/>
    </row>
    <row r="19" spans="1:29" s="9" customFormat="1" ht="13.5" customHeight="1">
      <c r="A19" s="36"/>
      <c r="B19" s="27" t="s">
        <v>28</v>
      </c>
      <c r="C19" s="1"/>
      <c r="D19" s="43" t="s">
        <v>4</v>
      </c>
      <c r="E19" s="15"/>
      <c r="F19" s="37"/>
      <c r="G19" s="37"/>
      <c r="H19" s="38"/>
      <c r="I19" s="37"/>
      <c r="J19" s="37"/>
      <c r="K19" s="15"/>
      <c r="L19" s="15"/>
      <c r="M19" s="15"/>
      <c r="N19" s="15"/>
      <c r="O19" s="15"/>
      <c r="P19" s="15"/>
      <c r="Q19" s="15"/>
      <c r="R19" s="15"/>
      <c r="S19" s="13"/>
      <c r="T19" s="8"/>
      <c r="U19" s="8"/>
      <c r="V19" s="8"/>
      <c r="W19" s="8"/>
      <c r="X19" s="5"/>
      <c r="Y19" s="13"/>
      <c r="Z19" s="8"/>
      <c r="AA19" s="13"/>
      <c r="AC19" s="42"/>
    </row>
    <row r="20" spans="1:29" s="9" customFormat="1" ht="13.5" customHeight="1">
      <c r="A20" s="36"/>
      <c r="B20" s="27" t="s">
        <v>29</v>
      </c>
      <c r="C20" s="1"/>
      <c r="D20" s="2" t="s">
        <v>3</v>
      </c>
      <c r="E20" s="15"/>
      <c r="F20" s="37"/>
      <c r="G20" s="37"/>
      <c r="H20" s="38"/>
      <c r="I20" s="37"/>
      <c r="J20" s="37"/>
      <c r="K20" s="15"/>
      <c r="L20" s="15"/>
      <c r="M20" s="15"/>
      <c r="N20" s="15"/>
      <c r="O20" s="15"/>
      <c r="P20" s="15"/>
      <c r="Q20" s="15"/>
      <c r="R20" s="15"/>
      <c r="S20" s="13"/>
      <c r="T20" s="8"/>
      <c r="U20" s="8"/>
      <c r="V20" s="8"/>
      <c r="W20" s="8"/>
      <c r="X20" s="5"/>
      <c r="Y20" s="13"/>
      <c r="Z20" s="8"/>
      <c r="AA20" s="13"/>
      <c r="AC20" s="42"/>
    </row>
    <row r="21" spans="1:29" s="9" customFormat="1" ht="13.5" customHeight="1">
      <c r="A21" s="36"/>
      <c r="B21" s="27"/>
      <c r="C21" s="15"/>
      <c r="D21" s="43"/>
      <c r="E21" s="15"/>
      <c r="F21" s="37"/>
      <c r="G21" s="37"/>
      <c r="H21" s="38"/>
      <c r="I21" s="37"/>
      <c r="J21" s="37"/>
      <c r="K21" s="15"/>
      <c r="L21" s="15"/>
      <c r="M21" s="15"/>
      <c r="N21" s="15"/>
      <c r="O21" s="15"/>
      <c r="P21" s="15"/>
      <c r="Q21" s="15"/>
      <c r="R21" s="15"/>
      <c r="S21" s="26"/>
      <c r="T21" s="5"/>
      <c r="U21" s="5"/>
      <c r="V21" s="5"/>
      <c r="W21" s="5"/>
      <c r="X21" s="5"/>
      <c r="Y21" s="13"/>
      <c r="Z21" s="8"/>
      <c r="AA21" s="13"/>
      <c r="AC21" s="42"/>
    </row>
    <row r="22" spans="1:29" s="9" customFormat="1" ht="13.5" customHeight="1">
      <c r="A22" s="36"/>
      <c r="B22" s="27" t="s">
        <v>40</v>
      </c>
      <c r="C22" s="94">
        <f>IF(D23&lt;&gt;0,0,(SUM(((((C18*(C19/100)*2)/25.4)+C20)*22/7)/12)))</f>
        <v>0</v>
      </c>
      <c r="D22" s="43" t="s">
        <v>2</v>
      </c>
      <c r="E22" s="44"/>
      <c r="F22" s="37"/>
      <c r="G22" s="37"/>
      <c r="H22" s="38"/>
      <c r="I22" s="37"/>
      <c r="J22" s="37"/>
      <c r="K22" s="15"/>
      <c r="L22" s="15"/>
      <c r="M22" s="15"/>
      <c r="N22" s="15"/>
      <c r="O22" s="15"/>
      <c r="P22" s="15"/>
      <c r="Q22" s="15"/>
      <c r="R22" s="15"/>
      <c r="S22" s="26"/>
      <c r="T22" s="5"/>
      <c r="U22" s="5"/>
      <c r="V22" s="5"/>
      <c r="W22" s="5"/>
      <c r="X22" s="5"/>
      <c r="Y22" s="13"/>
      <c r="Z22" s="8"/>
      <c r="AA22" s="13"/>
      <c r="AC22" s="42"/>
    </row>
    <row r="23" spans="1:29" s="9" customFormat="1" ht="13.5" customHeight="1">
      <c r="A23" s="36"/>
      <c r="B23" s="30"/>
      <c r="C23" s="91"/>
      <c r="D23" s="31"/>
      <c r="E23" s="15"/>
      <c r="F23" s="37"/>
      <c r="G23" s="37"/>
      <c r="H23" s="38"/>
      <c r="I23" s="37"/>
      <c r="J23" s="37"/>
      <c r="K23" s="15"/>
      <c r="L23" s="15"/>
      <c r="M23" s="15"/>
      <c r="N23" s="15"/>
      <c r="O23" s="15"/>
      <c r="P23" s="15"/>
      <c r="Q23" s="15"/>
      <c r="R23" s="15"/>
      <c r="S23" s="26"/>
      <c r="T23" s="5"/>
      <c r="U23" s="5"/>
      <c r="V23" s="5"/>
      <c r="W23" s="5"/>
      <c r="X23" s="5"/>
      <c r="Y23" s="13"/>
      <c r="Z23" s="8"/>
      <c r="AA23" s="13"/>
      <c r="AC23" s="42"/>
    </row>
    <row r="24" spans="1:29" s="9" customFormat="1" ht="13.5" customHeight="1">
      <c r="A24" s="36"/>
      <c r="C24" s="92"/>
      <c r="D24" s="92"/>
      <c r="E24" s="37"/>
      <c r="F24" s="37"/>
      <c r="G24" s="37"/>
      <c r="H24" s="38"/>
      <c r="I24" s="37"/>
      <c r="J24" s="37"/>
      <c r="K24" s="15"/>
      <c r="L24" s="15"/>
      <c r="M24" s="15"/>
      <c r="N24" s="15"/>
      <c r="O24" s="15"/>
      <c r="P24" s="15"/>
      <c r="Q24" s="15"/>
      <c r="R24" s="15"/>
      <c r="S24" s="26"/>
      <c r="T24" s="5"/>
      <c r="U24" s="5"/>
      <c r="V24" s="5"/>
      <c r="W24" s="5"/>
      <c r="X24" s="5"/>
      <c r="Y24" s="13"/>
      <c r="Z24" s="8"/>
      <c r="AA24" s="13"/>
      <c r="AC24" s="42"/>
    </row>
    <row r="25" spans="1:29" s="9" customFormat="1" ht="13.5" customHeight="1">
      <c r="A25" s="36"/>
      <c r="B25" s="83" t="s">
        <v>19</v>
      </c>
      <c r="C25" s="84"/>
      <c r="D25" s="85"/>
      <c r="E25" s="37"/>
      <c r="F25" s="37"/>
      <c r="G25" s="37"/>
      <c r="H25" s="38"/>
      <c r="I25" s="37"/>
      <c r="J25" s="37"/>
      <c r="K25" s="15"/>
      <c r="L25" s="15"/>
      <c r="M25" s="15"/>
      <c r="N25" s="15"/>
      <c r="O25" s="15"/>
      <c r="P25" s="15"/>
      <c r="Q25" s="15"/>
      <c r="R25" s="15"/>
      <c r="S25" s="26"/>
      <c r="T25" s="5"/>
      <c r="U25" s="5"/>
      <c r="V25" s="5"/>
      <c r="W25" s="5"/>
      <c r="X25" s="5"/>
      <c r="Y25" s="13"/>
      <c r="Z25" s="8"/>
      <c r="AA25" s="13"/>
      <c r="AC25" s="42"/>
    </row>
    <row r="26" spans="1:29" s="9" customFormat="1" ht="13.5" customHeight="1">
      <c r="A26" s="36"/>
      <c r="B26" s="78" t="s">
        <v>41</v>
      </c>
      <c r="C26" s="79"/>
      <c r="D26" s="80"/>
      <c r="E26" s="37"/>
      <c r="F26" s="37"/>
      <c r="G26" s="37"/>
      <c r="H26" s="38"/>
      <c r="I26" s="37"/>
      <c r="J26" s="37"/>
      <c r="K26" s="15"/>
      <c r="L26" s="15"/>
      <c r="M26" s="15"/>
      <c r="N26" s="15"/>
      <c r="O26" s="15"/>
      <c r="P26" s="15"/>
      <c r="Q26" s="15"/>
      <c r="R26" s="15"/>
      <c r="S26" s="26"/>
      <c r="T26" s="5"/>
      <c r="U26" s="5"/>
      <c r="V26" s="5"/>
      <c r="W26" s="5"/>
      <c r="X26" s="5"/>
      <c r="Y26" s="13"/>
      <c r="Z26" s="8"/>
      <c r="AA26" s="13"/>
      <c r="AC26" s="42"/>
    </row>
    <row r="27" spans="1:29" s="9" customFormat="1" ht="13.5" customHeight="1">
      <c r="A27" s="36"/>
      <c r="B27" s="27" t="s">
        <v>33</v>
      </c>
      <c r="C27" s="1"/>
      <c r="D27" s="28" t="s">
        <v>11</v>
      </c>
      <c r="E27" s="37"/>
      <c r="F27" s="37"/>
      <c r="G27" s="37"/>
      <c r="H27" s="38"/>
      <c r="I27" s="37"/>
      <c r="J27" s="37"/>
      <c r="K27" s="15"/>
      <c r="L27" s="15"/>
      <c r="M27" s="15"/>
      <c r="N27" s="15"/>
      <c r="O27" s="15"/>
      <c r="P27" s="15"/>
      <c r="Q27" s="15"/>
      <c r="R27" s="15"/>
      <c r="S27" s="26"/>
      <c r="T27" s="5"/>
      <c r="U27" s="5"/>
      <c r="V27" s="5"/>
      <c r="W27" s="5"/>
      <c r="X27" s="5"/>
      <c r="Y27" s="13"/>
      <c r="Z27" s="8"/>
      <c r="AA27" s="13"/>
      <c r="AC27" s="42"/>
    </row>
    <row r="28" spans="1:29" s="9" customFormat="1" ht="13.5" customHeight="1">
      <c r="A28" s="36"/>
      <c r="B28" s="45"/>
      <c r="C28" s="46" t="s">
        <v>31</v>
      </c>
      <c r="D28" s="47" t="s">
        <v>32</v>
      </c>
      <c r="E28" s="37"/>
      <c r="F28" s="37"/>
      <c r="G28" s="37"/>
      <c r="H28" s="38"/>
      <c r="I28" s="37"/>
      <c r="J28" s="37"/>
      <c r="K28" s="15"/>
      <c r="L28" s="15"/>
      <c r="M28" s="15"/>
      <c r="N28" s="15"/>
      <c r="O28" s="15"/>
      <c r="P28" s="15"/>
      <c r="Q28" s="15"/>
      <c r="R28" s="15"/>
      <c r="S28" s="26"/>
      <c r="T28" s="5"/>
      <c r="U28" s="5"/>
      <c r="V28" s="5"/>
      <c r="W28" s="5"/>
      <c r="X28" s="5"/>
      <c r="Y28" s="13"/>
      <c r="Z28" s="8"/>
      <c r="AA28" s="13"/>
      <c r="AC28" s="42"/>
    </row>
    <row r="29" spans="1:29" ht="13.5" customHeight="1">
      <c r="A29" s="36"/>
      <c r="B29" s="27">
        <f>IF(C8&gt;0,"1st to 2nd",(IF(C7&gt;0,"Top Speed","")))</f>
      </c>
      <c r="C29" s="93">
        <f>IF(C8&gt;0,$C$27-(($C$27/C7)*C8),"")</f>
      </c>
      <c r="D29" s="93">
        <f>IF(C27&gt;0,IF(C7&gt;0,IF(C8&gt;0,((U$6*$C$27)/1000),(IF(C9=0,((U$6*$C$27)/1000),""))),""),"")</f>
      </c>
      <c r="E29" s="37"/>
      <c r="F29" s="37"/>
      <c r="G29" s="37"/>
      <c r="H29" s="38"/>
      <c r="I29" s="37"/>
      <c r="J29" s="37"/>
      <c r="K29" s="15"/>
      <c r="L29" s="15"/>
      <c r="M29" s="15"/>
      <c r="N29" s="15"/>
      <c r="O29" s="15"/>
      <c r="P29" s="15"/>
      <c r="Q29" s="15"/>
      <c r="R29" s="15"/>
      <c r="S29" s="26"/>
      <c r="T29" s="5"/>
      <c r="U29" s="5"/>
      <c r="V29" s="5"/>
      <c r="W29" s="5"/>
      <c r="X29" s="5"/>
      <c r="Y29" s="26"/>
      <c r="Z29" s="5"/>
      <c r="AA29" s="26"/>
      <c r="AC29" s="14"/>
    </row>
    <row r="30" spans="1:29" ht="13.5" customHeight="1">
      <c r="A30" s="15"/>
      <c r="B30" s="27">
        <f>IF(C9&gt;0,"2nd to 3rd",(IF(C8&gt;0,"Top Speed","")))</f>
      </c>
      <c r="C30" s="93">
        <f>IF(C9&gt;0,$C$27-(($C$27/C8)*C9),"")</f>
      </c>
      <c r="D30" s="93">
        <f>IF(C27&gt;0,IF(C8&gt;0,((V$6*$C$27)/1000),(IF(C10&gt;0,((V$6*$C$27)/1000),""))),"")</f>
      </c>
      <c r="E30" s="48"/>
      <c r="F30" s="37"/>
      <c r="G30" s="37"/>
      <c r="H30" s="37"/>
      <c r="I30" s="37"/>
      <c r="J30" s="37"/>
      <c r="K30" s="15"/>
      <c r="L30" s="15"/>
      <c r="M30" s="15"/>
      <c r="N30" s="15"/>
      <c r="O30" s="15"/>
      <c r="P30" s="15"/>
      <c r="Q30" s="15"/>
      <c r="R30" s="15"/>
      <c r="S30" s="26"/>
      <c r="T30" s="5"/>
      <c r="U30" s="5"/>
      <c r="V30" s="5"/>
      <c r="W30" s="5"/>
      <c r="X30" s="5"/>
      <c r="Y30" s="26"/>
      <c r="Z30" s="5"/>
      <c r="AA30" s="26"/>
      <c r="AC30" s="14"/>
    </row>
    <row r="31" spans="1:29" ht="13.5" customHeight="1">
      <c r="A31" s="15"/>
      <c r="B31" s="27">
        <f>IF(C10&gt;0,"3rd to 4th",(IF(C9&gt;0,"Top Speed","")))</f>
      </c>
      <c r="C31" s="93">
        <f>IF(C10&gt;0,$C$27-(($C$27/C9)*C10),"")</f>
      </c>
      <c r="D31" s="93">
        <f>IF(C27&gt;0,IF(C9&gt;0,((W$6*$C$27)/1000),(IF(C11&gt;0,((W$6*$C$27)/1000),""))),"")</f>
      </c>
      <c r="E31" s="4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6"/>
      <c r="T31" s="5"/>
      <c r="U31" s="5"/>
      <c r="V31" s="5"/>
      <c r="W31" s="5"/>
      <c r="X31" s="5"/>
      <c r="Y31" s="26"/>
      <c r="Z31" s="5"/>
      <c r="AA31" s="26"/>
      <c r="AC31" s="14"/>
    </row>
    <row r="32" spans="1:29" s="50" customFormat="1" ht="13.5" customHeight="1">
      <c r="A32" s="15"/>
      <c r="B32" s="27">
        <f>IF(C11&gt;0,"4th to 5th",(IF(C10&gt;0,"Top Speed","")))</f>
      </c>
      <c r="C32" s="93">
        <f>IF(C11&gt;0,$C$27-(($C$27/C10)*C11),"")</f>
      </c>
      <c r="D32" s="93">
        <f>IF(C27&gt;0,IF(C10&gt;0,((X$6*$C$27)/1000),(IF(C12&gt;0,((X$6*$C$27)/1000),""))),"")</f>
      </c>
      <c r="E32" s="49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26"/>
      <c r="T32" s="5"/>
      <c r="U32" s="5"/>
      <c r="V32" s="5"/>
      <c r="W32" s="5"/>
      <c r="X32" s="5"/>
      <c r="Y32" s="51"/>
      <c r="Z32" s="52"/>
      <c r="AA32" s="51"/>
      <c r="AC32" s="53"/>
    </row>
    <row r="33" spans="1:29" ht="12.75">
      <c r="A33" s="15"/>
      <c r="B33" s="27">
        <f>IF(C11&gt;0,"Top Speed","")</f>
      </c>
      <c r="C33" s="93"/>
      <c r="D33" s="93">
        <f>IF(C27&gt;0,IF(C11&gt;0,((Y$6*$C$27)/1000),(IF(C11&gt;0,((Y$6*$C$27)/1000),""))),"")</f>
      </c>
      <c r="E33" s="4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26"/>
      <c r="T33" s="5"/>
      <c r="U33" s="5"/>
      <c r="V33" s="5"/>
      <c r="W33" s="5"/>
      <c r="X33" s="5"/>
      <c r="Y33" s="26"/>
      <c r="Z33" s="5"/>
      <c r="AA33" s="26"/>
      <c r="AC33" s="14"/>
    </row>
    <row r="34" spans="1:29" ht="12.75">
      <c r="A34" s="15"/>
      <c r="B34" s="30"/>
      <c r="C34" s="91"/>
      <c r="D34" s="31"/>
      <c r="E34" s="49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6"/>
      <c r="T34" s="5"/>
      <c r="U34" s="5"/>
      <c r="V34" s="5"/>
      <c r="W34" s="5"/>
      <c r="X34" s="5"/>
      <c r="Y34" s="26"/>
      <c r="Z34" s="5"/>
      <c r="AA34" s="26"/>
      <c r="AC34" s="14"/>
    </row>
    <row r="35" spans="1:29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 t="s">
        <v>1</v>
      </c>
      <c r="M35" s="15"/>
      <c r="N35" s="15"/>
      <c r="O35" s="15"/>
      <c r="P35" s="15"/>
      <c r="Q35" s="15"/>
      <c r="R35" s="15"/>
      <c r="S35" s="26"/>
      <c r="T35" s="5"/>
      <c r="U35" s="5"/>
      <c r="V35" s="5"/>
      <c r="W35" s="5"/>
      <c r="X35" s="5"/>
      <c r="Y35" s="26"/>
      <c r="Z35" s="5"/>
      <c r="AA35" s="26"/>
      <c r="AC35" s="14"/>
    </row>
    <row r="36" spans="1:29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54"/>
      <c r="L36" s="54">
        <v>0</v>
      </c>
      <c r="M36" s="15"/>
      <c r="N36" s="15"/>
      <c r="O36" s="15"/>
      <c r="P36" s="15"/>
      <c r="Q36" s="15"/>
      <c r="R36" s="15"/>
      <c r="S36" s="26"/>
      <c r="T36" s="5"/>
      <c r="U36" s="5"/>
      <c r="V36" s="5"/>
      <c r="W36" s="5"/>
      <c r="X36" s="5"/>
      <c r="Y36" s="26"/>
      <c r="Z36" s="5"/>
      <c r="AA36" s="26"/>
      <c r="AC36" s="14"/>
    </row>
    <row r="37" spans="1:29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54"/>
      <c r="L37" s="54">
        <f>Q11</f>
        <v>0</v>
      </c>
      <c r="M37" s="15"/>
      <c r="N37" s="15"/>
      <c r="O37" s="15"/>
      <c r="P37" s="15"/>
      <c r="Q37" s="15"/>
      <c r="R37" s="15"/>
      <c r="S37" s="26"/>
      <c r="T37" s="5"/>
      <c r="U37" s="5"/>
      <c r="V37" s="5"/>
      <c r="W37" s="5"/>
      <c r="X37" s="5"/>
      <c r="Y37" s="26"/>
      <c r="Z37" s="5"/>
      <c r="AA37" s="26"/>
      <c r="AC37" s="14"/>
    </row>
    <row r="38" spans="1:29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55"/>
      <c r="L38" s="55">
        <f>L37*T7</f>
        <v>0</v>
      </c>
      <c r="M38" s="15"/>
      <c r="N38" s="15"/>
      <c r="O38" s="15"/>
      <c r="P38" s="15"/>
      <c r="Q38" s="15"/>
      <c r="R38" s="15"/>
      <c r="S38" s="26"/>
      <c r="T38" s="5"/>
      <c r="U38" s="5"/>
      <c r="V38" s="5"/>
      <c r="W38" s="5"/>
      <c r="X38" s="5"/>
      <c r="Y38" s="26"/>
      <c r="Z38" s="5"/>
      <c r="AA38" s="26"/>
      <c r="AC38" s="14"/>
    </row>
    <row r="39" spans="1:27" ht="12.75">
      <c r="A39" s="81" t="s">
        <v>44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15"/>
      <c r="R39" s="15"/>
      <c r="S39" s="26"/>
      <c r="T39" s="5"/>
      <c r="U39" s="5"/>
      <c r="V39" s="5"/>
      <c r="W39" s="5"/>
      <c r="X39" s="5"/>
      <c r="Y39" s="5"/>
      <c r="Z39" s="5"/>
      <c r="AA39" s="5"/>
    </row>
    <row r="40" spans="1:27" ht="12.75">
      <c r="A40" s="82" t="s">
        <v>43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15"/>
      <c r="R40" s="15"/>
      <c r="S40" s="26"/>
      <c r="T40" s="5"/>
      <c r="U40" s="5"/>
      <c r="V40" s="5"/>
      <c r="W40" s="5"/>
      <c r="X40" s="5"/>
      <c r="Y40" s="5"/>
      <c r="Z40" s="5"/>
      <c r="AA40" s="5"/>
    </row>
    <row r="41" spans="1:27" ht="12.75">
      <c r="A41" s="15"/>
      <c r="B41" s="15"/>
      <c r="C41" s="15"/>
      <c r="D41" s="15"/>
      <c r="E41" s="15"/>
      <c r="F41" s="55"/>
      <c r="G41" s="55"/>
      <c r="H41" s="55"/>
      <c r="I41" s="55"/>
      <c r="J41" s="55"/>
      <c r="K41" s="55"/>
      <c r="L41" s="55">
        <f>L37*E41</f>
        <v>0</v>
      </c>
      <c r="M41" s="15"/>
      <c r="N41" s="15"/>
      <c r="O41" s="15"/>
      <c r="P41" s="15"/>
      <c r="Q41" s="15"/>
      <c r="R41" s="15"/>
      <c r="S41" s="26"/>
      <c r="T41" s="5"/>
      <c r="U41" s="5"/>
      <c r="V41" s="5"/>
      <c r="W41" s="5"/>
      <c r="X41" s="5"/>
      <c r="Y41" s="5"/>
      <c r="Z41" s="5"/>
      <c r="AA41" s="5"/>
    </row>
    <row r="42" spans="1:27" ht="12.75">
      <c r="A42" s="15"/>
      <c r="B42" s="15"/>
      <c r="C42" s="15"/>
      <c r="D42" s="15"/>
      <c r="E42" s="15"/>
      <c r="F42" s="55"/>
      <c r="G42" s="55"/>
      <c r="H42" s="55"/>
      <c r="I42" s="55"/>
      <c r="J42" s="55"/>
      <c r="K42" s="55"/>
      <c r="L42" s="55">
        <f>L37*E42</f>
        <v>0</v>
      </c>
      <c r="M42" s="15"/>
      <c r="N42" s="15"/>
      <c r="O42" s="15"/>
      <c r="P42" s="15"/>
      <c r="Q42" s="15"/>
      <c r="R42" s="15"/>
      <c r="S42" s="26"/>
      <c r="T42" s="5"/>
      <c r="U42" s="5"/>
      <c r="V42" s="5"/>
      <c r="W42" s="5"/>
      <c r="X42" s="5"/>
      <c r="Y42" s="5"/>
      <c r="Z42" s="5"/>
      <c r="AA42" s="5"/>
    </row>
    <row r="43" spans="1:27" ht="12.75">
      <c r="A43" s="15"/>
      <c r="B43" s="15"/>
      <c r="C43" s="15"/>
      <c r="D43" s="15"/>
      <c r="E43" s="15"/>
      <c r="F43" s="55"/>
      <c r="G43" s="55"/>
      <c r="H43" s="55"/>
      <c r="I43" s="55"/>
      <c r="J43" s="55"/>
      <c r="K43" s="55"/>
      <c r="L43" s="55">
        <f>L37*E43</f>
        <v>0</v>
      </c>
      <c r="M43" s="15"/>
      <c r="N43" s="15"/>
      <c r="O43" s="15"/>
      <c r="P43" s="15"/>
      <c r="Q43" s="15"/>
      <c r="R43" s="15"/>
      <c r="S43" s="26"/>
      <c r="T43" s="5"/>
      <c r="U43" s="5"/>
      <c r="V43" s="5"/>
      <c r="W43" s="5"/>
      <c r="X43" s="5"/>
      <c r="Y43" s="5"/>
      <c r="Z43" s="5"/>
      <c r="AA43" s="5"/>
    </row>
    <row r="44" spans="1:2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6"/>
      <c r="T44" s="5"/>
      <c r="U44" s="5"/>
      <c r="V44" s="5"/>
      <c r="W44" s="5"/>
      <c r="X44" s="5"/>
      <c r="Y44" s="5"/>
      <c r="Z44" s="5"/>
      <c r="AA44" s="5"/>
    </row>
    <row r="45" spans="1:27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68"/>
      <c r="O45" s="69"/>
      <c r="P45" s="69"/>
      <c r="Q45" s="69"/>
      <c r="R45" s="69"/>
      <c r="S45" s="70"/>
      <c r="T45" s="70"/>
      <c r="U45" s="70"/>
      <c r="V45" s="71"/>
      <c r="W45" s="5"/>
      <c r="X45" s="5"/>
      <c r="Y45" s="5"/>
      <c r="Z45" s="5"/>
      <c r="AA45" s="5"/>
    </row>
    <row r="46" spans="1:22" ht="12.75">
      <c r="A46" s="5"/>
      <c r="B46" s="5"/>
      <c r="C46" s="5"/>
      <c r="N46" s="72"/>
      <c r="O46" s="73"/>
      <c r="P46" s="73"/>
      <c r="Q46" s="73"/>
      <c r="R46" s="73"/>
      <c r="S46" s="73"/>
      <c r="T46" s="73"/>
      <c r="U46" s="73"/>
      <c r="V46" s="74"/>
    </row>
    <row r="47" spans="1:22" ht="12.75">
      <c r="A47" s="5"/>
      <c r="B47" s="5"/>
      <c r="C47" s="5"/>
      <c r="N47" s="65"/>
      <c r="O47" s="66"/>
      <c r="P47" s="66"/>
      <c r="Q47" s="66"/>
      <c r="R47" s="66"/>
      <c r="S47" s="66"/>
      <c r="T47" s="66"/>
      <c r="U47" s="66"/>
      <c r="V47" s="67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9" ht="12.75">
      <c r="A50" s="5"/>
      <c r="B50" s="56"/>
      <c r="C50" s="57"/>
      <c r="D50" s="57"/>
      <c r="E50" s="58"/>
      <c r="F50" s="5"/>
      <c r="G50" s="5"/>
      <c r="H50" s="5"/>
      <c r="I50" s="5"/>
    </row>
    <row r="51" spans="1:9" ht="12.75">
      <c r="A51" s="5"/>
      <c r="B51" s="59"/>
      <c r="C51" s="60"/>
      <c r="D51" s="60"/>
      <c r="E51" s="61"/>
      <c r="F51" s="5"/>
      <c r="G51" s="5"/>
      <c r="H51" s="5"/>
      <c r="I51" s="5"/>
    </row>
    <row r="52" spans="1:9" ht="12.75">
      <c r="A52" s="5"/>
      <c r="B52" s="56"/>
      <c r="C52" s="5"/>
      <c r="D52" s="5"/>
      <c r="E52" s="5"/>
      <c r="F52" s="5"/>
      <c r="G52" s="5"/>
      <c r="H52" s="5"/>
      <c r="I52" s="5"/>
    </row>
    <row r="53" spans="1:9" ht="12.75">
      <c r="A53" s="5"/>
      <c r="B53" s="56"/>
      <c r="C53" s="5"/>
      <c r="D53" s="5"/>
      <c r="E53" s="5"/>
      <c r="F53" s="5"/>
      <c r="G53" s="5"/>
      <c r="H53" s="5"/>
      <c r="I53" s="5"/>
    </row>
    <row r="54" spans="1:9" ht="12.75">
      <c r="A54" s="5"/>
      <c r="B54" s="56"/>
      <c r="C54" s="5"/>
      <c r="D54" s="5"/>
      <c r="E54" s="5"/>
      <c r="F54" s="5"/>
      <c r="G54" s="5"/>
      <c r="I54" s="5"/>
    </row>
    <row r="55" spans="1:9" ht="12.75">
      <c r="A55" s="5"/>
      <c r="B55" s="62"/>
      <c r="C55" s="5"/>
      <c r="D55" s="5"/>
      <c r="E55" s="5"/>
      <c r="F55" s="5"/>
      <c r="G55" s="5"/>
      <c r="H55" s="5"/>
      <c r="I55" s="5"/>
    </row>
    <row r="56" spans="1:9" ht="12.75">
      <c r="A56" s="5"/>
      <c r="B56" s="63"/>
      <c r="C56" s="5"/>
      <c r="D56" s="5"/>
      <c r="E56" s="5"/>
      <c r="F56" s="5"/>
      <c r="G56" s="5"/>
      <c r="H56" s="5"/>
      <c r="I56" s="5"/>
    </row>
    <row r="57" spans="1:9" ht="12.75">
      <c r="A57" s="5"/>
      <c r="B57" s="63"/>
      <c r="C57" s="5"/>
      <c r="D57" s="5"/>
      <c r="E57" s="5"/>
      <c r="F57" s="5"/>
      <c r="G57" s="5"/>
      <c r="H57" s="5"/>
      <c r="I57" s="5"/>
    </row>
    <row r="58" spans="1:9" ht="12.75">
      <c r="A58" s="5"/>
      <c r="B58" s="63"/>
      <c r="C58" s="5"/>
      <c r="D58" s="5"/>
      <c r="E58" s="5"/>
      <c r="F58" s="5"/>
      <c r="G58" s="5"/>
      <c r="H58" s="5"/>
      <c r="I58" s="5"/>
    </row>
    <row r="59" spans="1:9" ht="12.75">
      <c r="A59" s="5"/>
      <c r="B59" s="64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3" ht="12.75">
      <c r="A61" s="5"/>
      <c r="B61" s="5"/>
      <c r="C61" s="5"/>
    </row>
    <row r="62" spans="1:3" ht="12.75">
      <c r="A62" s="8"/>
      <c r="B62" s="8"/>
      <c r="C62" s="5"/>
    </row>
    <row r="63" spans="1:3" ht="12.75">
      <c r="A63" s="15"/>
      <c r="B63" s="15"/>
      <c r="C63" s="26"/>
    </row>
    <row r="64" spans="1:3" ht="12.75">
      <c r="A64" s="15"/>
      <c r="B64" s="15"/>
      <c r="C64" s="26"/>
    </row>
    <row r="65" spans="1:3" ht="12.75">
      <c r="A65" s="15"/>
      <c r="B65" s="15"/>
      <c r="C65" s="26"/>
    </row>
    <row r="66" spans="1:3" ht="12.75">
      <c r="A66" s="52"/>
      <c r="B66" s="52"/>
      <c r="C66" s="5"/>
    </row>
    <row r="70" ht="12.75" customHeight="1"/>
    <row r="73" ht="12.75" customHeight="1"/>
  </sheetData>
  <sheetProtection password="B962" sheet="1" objects="1" scenarios="1" selectLockedCells="1"/>
  <protectedRanges>
    <protectedRange sqref="C27" name="Shift point"/>
    <protectedRange sqref="C18" name="Tyre width"/>
    <protectedRange sqref="C7" name="Tyre profile"/>
    <protectedRange sqref="C19" name="Rim size"/>
    <protectedRange sqref="C20" name="Gear 2nd"/>
    <protectedRange sqref="C8" name="Gear 3rd"/>
    <protectedRange sqref="C9" name="Gear 4th"/>
    <protectedRange sqref="C10" name="Gear 5th"/>
    <protectedRange sqref="C11" name="Gear 6th"/>
    <protectedRange sqref="C12" name="Final drive"/>
  </protectedRanges>
  <mergeCells count="14">
    <mergeCell ref="B6:D6"/>
    <mergeCell ref="B17:D17"/>
    <mergeCell ref="B25:D25"/>
    <mergeCell ref="A1:P1"/>
    <mergeCell ref="A2:P2"/>
    <mergeCell ref="A3:P3"/>
    <mergeCell ref="B5:D5"/>
    <mergeCell ref="N47:V47"/>
    <mergeCell ref="N45:V45"/>
    <mergeCell ref="N46:V46"/>
    <mergeCell ref="B16:D16"/>
    <mergeCell ref="B26:D26"/>
    <mergeCell ref="A39:P39"/>
    <mergeCell ref="A40:P40"/>
  </mergeCells>
  <hyperlinks>
    <hyperlink ref="A40" r:id="rId1" display="admin@westfield-world.com"/>
  </hyperlinks>
  <printOptions/>
  <pageMargins left="0.5905511811023623" right="0.5905511811023623" top="0.7874015748031497" bottom="0.7874015748031497" header="0.5118110236220472" footer="0.5118110236220472"/>
  <pageSetup horizontalDpi="200" verticalDpi="2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Westfield-world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Westfield-world Gear Ratio and Shift point Calculator</dc:title>
  <dc:subject/>
  <dc:creator>Paul</dc:creator>
  <cp:keywords/>
  <dc:description/>
  <cp:lastModifiedBy>Paul</cp:lastModifiedBy>
  <cp:lastPrinted>2005-02-17T20:51:30Z</cp:lastPrinted>
  <dcterms:created xsi:type="dcterms:W3CDTF">2000-03-27T20:56:46Z</dcterms:created>
  <dcterms:modified xsi:type="dcterms:W3CDTF">2006-01-04T20:42:58Z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